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brunodiegoyoshikawa/Documents/Pessoal/Baja/Desafio Regional 2023/"/>
    </mc:Choice>
  </mc:AlternateContent>
  <xr:revisionPtr revIDLastSave="0" documentId="8_{A449DD39-7970-9E4D-A8ED-509626197952}" xr6:coauthVersionLast="47" xr6:coauthVersionMax="47" xr10:uidLastSave="{00000000-0000-0000-0000-000000000000}"/>
  <bookViews>
    <workbookView xWindow="28800" yWindow="-7120" windowWidth="38400" windowHeight="21100" activeTab="3" xr2:uid="{00000000-000D-0000-FFFF-FFFF00000000}"/>
  </bookViews>
  <sheets>
    <sheet name="Resumo" sheetId="1" r:id="rId1"/>
    <sheet name="Materiais" sheetId="2" r:id="rId2"/>
    <sheet name="Processos" sheetId="3" r:id="rId3"/>
    <sheet name="BOM-Exempl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rvauYEydGyY73DdJwuMTs6Ugl1CStN/vnxcQJU9FVuQ="/>
    </ext>
  </extLst>
</workbook>
</file>

<file path=xl/calcChain.xml><?xml version="1.0" encoding="utf-8"?>
<calcChain xmlns="http://schemas.openxmlformats.org/spreadsheetml/2006/main">
  <c r="G18" i="4" l="1"/>
  <c r="G17" i="4"/>
  <c r="C17" i="4"/>
  <c r="B17" i="4"/>
  <c r="G16" i="4"/>
  <c r="C16" i="4"/>
  <c r="B16" i="4"/>
  <c r="G9" i="4"/>
  <c r="C9" i="4"/>
  <c r="B9" i="4"/>
  <c r="G8" i="4"/>
  <c r="F8" i="4"/>
  <c r="C8" i="4"/>
  <c r="B8" i="4"/>
  <c r="F7" i="4"/>
  <c r="G7" i="4" s="1"/>
  <c r="G10" i="4" s="1"/>
  <c r="C7" i="4"/>
  <c r="B7" i="4"/>
  <c r="G19" i="4" l="1"/>
  <c r="B2" i="4" s="1"/>
</calcChain>
</file>

<file path=xl/sharedStrings.xml><?xml version="1.0" encoding="utf-8"?>
<sst xmlns="http://schemas.openxmlformats.org/spreadsheetml/2006/main" count="244" uniqueCount="162">
  <si>
    <t>Código</t>
  </si>
  <si>
    <t>Material</t>
  </si>
  <si>
    <t>Unidade</t>
  </si>
  <si>
    <t>Custo</t>
  </si>
  <si>
    <t>Densidade (kg/m^3)</t>
  </si>
  <si>
    <t>Descrição</t>
  </si>
  <si>
    <t>M1</t>
  </si>
  <si>
    <t>Composto de matriz metálica de alumínio (por dimensões)</t>
  </si>
  <si>
    <t>kg</t>
  </si>
  <si>
    <t/>
  </si>
  <si>
    <t>M2</t>
  </si>
  <si>
    <t>Alumínio, Normal (por Dimensões)</t>
  </si>
  <si>
    <t xml:space="preserve"> por exemplo 2024, 6061, A356, A380</t>
  </si>
  <si>
    <t>M3</t>
  </si>
  <si>
    <t>Alumínio, Premium (por Dimensões)</t>
  </si>
  <si>
    <t xml:space="preserve"> por exemplo 7075</t>
  </si>
  <si>
    <t>M4</t>
  </si>
  <si>
    <t>Latão (por Dimensões)</t>
  </si>
  <si>
    <t>M5</t>
  </si>
  <si>
    <t>Bronze (por Dimensões)</t>
  </si>
  <si>
    <t>M6</t>
  </si>
  <si>
    <t>Cobre (por Dimensões)</t>
  </si>
  <si>
    <t>M7</t>
  </si>
  <si>
    <t>Espuma, Expansível, Não Estrutural (por Dimensões)</t>
  </si>
  <si>
    <t xml:space="preserve"> Espuma expansiva como a usada para assentos. Não deve ser usado como núcleo em um painel sanduíche composto.</t>
  </si>
  <si>
    <t>M8</t>
  </si>
  <si>
    <t>Ferro (por Dimensões)</t>
  </si>
  <si>
    <t>M9</t>
  </si>
  <si>
    <t>Magnésio (por Dimensões)</t>
  </si>
  <si>
    <t>M10</t>
  </si>
  <si>
    <t>Níquel (por Dimensões)</t>
  </si>
  <si>
    <t>M11</t>
  </si>
  <si>
    <t>Plástico, ABS (por Dimensões)</t>
  </si>
  <si>
    <t xml:space="preserve"> PVC, Termoplástico</t>
  </si>
  <si>
    <t>M12</t>
  </si>
  <si>
    <t>Plástico, Acetal (por Dimensões)</t>
  </si>
  <si>
    <t xml:space="preserve"> Delrin, Turcite, Acetal Copolímero</t>
  </si>
  <si>
    <t>M13</t>
  </si>
  <si>
    <t>Plástico, acrílico (por dimensões)</t>
  </si>
  <si>
    <t xml:space="preserve"> Extrudado, Fundido</t>
  </si>
  <si>
    <t>M14</t>
  </si>
  <si>
    <t>Plástico, Flouropolímeros (por Dimensões)</t>
  </si>
  <si>
    <t xml:space="preserve"> Teflon PTFE, PTFE (politetrafluoretileno), ETFE (etileno tetrafluoretileno), PFA (perfluoroalcoxi fluorcarbono), CTFE (clorotrifluoretileno), PVDF (Kynar), ECTFE (Halar), FEP (etileno fluorado-propileno), rulon</t>
  </si>
  <si>
    <t>M15</t>
  </si>
  <si>
    <t>Plástico, Garolite (por Dimensões)</t>
  </si>
  <si>
    <t xml:space="preserve"> Extrudados, Laminados Industriais Fundidos, Fenólicos, Termofixos</t>
  </si>
  <si>
    <t>M16</t>
  </si>
  <si>
    <t>Plástico, Nylon (por dimensões)</t>
  </si>
  <si>
    <t xml:space="preserve"> Nylon 6/6, Nylon 6/12</t>
  </si>
  <si>
    <t>M17</t>
  </si>
  <si>
    <t>Plástico, PEEK (por dimensões)</t>
  </si>
  <si>
    <t>M18</t>
  </si>
  <si>
    <t>Plástico, Policarbonato (por Dimensões)</t>
  </si>
  <si>
    <t>M19</t>
  </si>
  <si>
    <t>Plástico, polietileno (por dimensões)</t>
  </si>
  <si>
    <t xml:space="preserve"> LDPE (polietileno de baixa densidade), UHMW (ultra alto peso molecular), HDPE (polietileno de alta densidade), VHMW (muito alto peso molecular)</t>
  </si>
  <si>
    <t>M20</t>
  </si>
  <si>
    <t>Plástico, Polioximetileno (POM) (por Dimensões)</t>
  </si>
  <si>
    <t xml:space="preserve"> Delrin</t>
  </si>
  <si>
    <t>M21</t>
  </si>
  <si>
    <t>Plástico, Polipropileno (por Dimensões)</t>
  </si>
  <si>
    <t>M22</t>
  </si>
  <si>
    <t>Plástico, PVC (por Dimensões)</t>
  </si>
  <si>
    <t xml:space="preserve"> Tipo I, Tipo II, CPVC, PVC Rígido Expandido</t>
  </si>
  <si>
    <t>M23</t>
  </si>
  <si>
    <t>Borracha (por Dimensões)</t>
  </si>
  <si>
    <t>M24</t>
  </si>
  <si>
    <t>Aço, Liga (por Dimensões)</t>
  </si>
  <si>
    <t xml:space="preserve"> por exemplo 4130, Chrome Moly, etc.</t>
  </si>
  <si>
    <t>M25</t>
  </si>
  <si>
    <t>Aço, Suave (por Dimensões)</t>
  </si>
  <si>
    <t xml:space="preserve"> por exemplo 1010, 1025 etc.</t>
  </si>
  <si>
    <t>M26</t>
  </si>
  <si>
    <t>Aço, Inoxidável (por Dimensões)</t>
  </si>
  <si>
    <t>M27</t>
  </si>
  <si>
    <t>Titânio (por Dimensões)</t>
  </si>
  <si>
    <t xml:space="preserve"> por exemplo Ti6Al4V</t>
  </si>
  <si>
    <t>Processo</t>
  </si>
  <si>
    <t>P1</t>
  </si>
  <si>
    <t>Dobra de Tubo</t>
  </si>
  <si>
    <t>un</t>
  </si>
  <si>
    <t>P2</t>
  </si>
  <si>
    <t>Corte de Tubo</t>
  </si>
  <si>
    <t>cm</t>
  </si>
  <si>
    <t>Utilize o dimetro externo do tubo</t>
  </si>
  <si>
    <t>P3</t>
  </si>
  <si>
    <t>Preparação da ponta do tubo para solda</t>
  </si>
  <si>
    <t>P4</t>
  </si>
  <si>
    <t>Solda de Tubo Circular</t>
  </si>
  <si>
    <t>P5</t>
  </si>
  <si>
    <t>Furo perfurado &lt; 50,8 mm de diâmetro.</t>
  </si>
  <si>
    <t>furo</t>
  </si>
  <si>
    <t>Furos maiores que 50,8mm devem ser usinados</t>
  </si>
  <si>
    <t>P6</t>
  </si>
  <si>
    <t>Orifícios perfurados &lt; 25,4 mm de diâmetro.</t>
  </si>
  <si>
    <t>P7</t>
  </si>
  <si>
    <t>Retífica, Cilíndrica</t>
  </si>
  <si>
    <t>cm^2</t>
  </si>
  <si>
    <t>Ferramenta de 0,25mm</t>
  </si>
  <si>
    <t>P8</t>
  </si>
  <si>
    <t>Retifica, Plana</t>
  </si>
  <si>
    <t>P9</t>
  </si>
  <si>
    <t>Retifica, perfil</t>
  </si>
  <si>
    <t>P10</t>
  </si>
  <si>
    <t>Acabamento Manual - Remoção de Material</t>
  </si>
  <si>
    <t>cm^3</t>
  </si>
  <si>
    <t>Esmerilhar, lixar, modelar. Qualquer processo manual de remoção de material.</t>
  </si>
  <si>
    <t>P11</t>
  </si>
  <si>
    <t>Acabamento Manual - Preparação da Superfície</t>
  </si>
  <si>
    <t>Lixar, limpar ou qualquer processo manual de preparação de superfície</t>
  </si>
  <si>
    <t>P12</t>
  </si>
  <si>
    <t>Serrilhar</t>
  </si>
  <si>
    <t>Distancia linear (não o diametro)</t>
  </si>
  <si>
    <t>P13</t>
  </si>
  <si>
    <t>Corte à laser</t>
  </si>
  <si>
    <t>P14</t>
  </si>
  <si>
    <t>Usinagem</t>
  </si>
  <si>
    <t>A usinagem pode incluir desbaste (ferramenta da máquina de 1,5 mm mín., Tol +/- 0,5 mm) e/ou acabamento (ferramenta da máquina de 0,5 mm mín.). Todas as peças devem incluir o excesso de material mínimo de 1,5 mm, exceto as peças produzidas por processos básicos de conformação "quase prontos".</t>
  </si>
  <si>
    <t>P15</t>
  </si>
  <si>
    <t>Fresa</t>
  </si>
  <si>
    <t>Ferramenta mínima de 0,5mm. Distancia linear.</t>
  </si>
  <si>
    <t>P16</t>
  </si>
  <si>
    <t>Corte não metálico &gt; 76,2 mm</t>
  </si>
  <si>
    <t>corte</t>
  </si>
  <si>
    <t>P17</t>
  </si>
  <si>
    <t>Corte não metálico &lt;= 25,4 mm</t>
  </si>
  <si>
    <t>P18</t>
  </si>
  <si>
    <t>Corte não metálico &lt;= 50,8 mm</t>
  </si>
  <si>
    <t>P19</t>
  </si>
  <si>
    <t>Corte não metálico &lt;= 76,2 mm</t>
  </si>
  <si>
    <t>P20</t>
  </si>
  <si>
    <t>Corte a Plasma</t>
  </si>
  <si>
    <t>P21</t>
  </si>
  <si>
    <t>Fresar furo</t>
  </si>
  <si>
    <t>Furos fresados devem ser primeiro furados ou usinados</t>
  </si>
  <si>
    <t>P22</t>
  </si>
  <si>
    <t>Cortes de serra ou tubos</t>
  </si>
  <si>
    <t>P23</t>
  </si>
  <si>
    <t>Furos</t>
  </si>
  <si>
    <t>P24</t>
  </si>
  <si>
    <t>Rosqueamento, Externo (usinagem)</t>
  </si>
  <si>
    <t>Distância linear da rosca. Não o diâmetro</t>
  </si>
  <si>
    <t>P25</t>
  </si>
  <si>
    <t>Rosqueamento, Interno (usinagem)</t>
  </si>
  <si>
    <t>P26</t>
  </si>
  <si>
    <t>Corte por Jato de Água</t>
  </si>
  <si>
    <t>P27</t>
  </si>
  <si>
    <t>Solda</t>
  </si>
  <si>
    <t>Nome Parte</t>
  </si>
  <si>
    <t>Orelhinhas Suspensão Dianteira Superior</t>
  </si>
  <si>
    <t>Total Custo</t>
  </si>
  <si>
    <t>Materiais</t>
  </si>
  <si>
    <t>Área(mm^2)</t>
  </si>
  <si>
    <t>Comprimento(mm)</t>
  </si>
  <si>
    <t>Sub Total</t>
  </si>
  <si>
    <t>Processos</t>
  </si>
  <si>
    <t>Quantidade</t>
  </si>
  <si>
    <t>P28</t>
  </si>
  <si>
    <t>P29</t>
  </si>
  <si>
    <t>Dobra de Chapa de Metal</t>
  </si>
  <si>
    <t>Corte de chapa de metal</t>
  </si>
  <si>
    <t>Distancia linear do corte. Caso seja feito um furo, considerar o diametro do furo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</si>
</sst>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3" fillId="0" borderId="0" xfId="0" applyNumberFormat="1" applyFont="1"/>
    <xf numFmtId="0" fontId="4" fillId="0" borderId="0" xfId="0" applyFont="1"/>
    <xf numFmtId="0" fontId="3" fillId="2" borderId="1" xfId="0" applyFont="1" applyFill="1" applyBorder="1"/>
    <xf numFmtId="164" fontId="5" fillId="0" borderId="0" xfId="0" applyNumberFormat="1" applyFont="1"/>
    <xf numFmtId="0" fontId="8" fillId="0" borderId="5" xfId="0" applyFont="1" applyBorder="1"/>
    <xf numFmtId="0" fontId="3" fillId="2" borderId="5" xfId="0" applyFont="1" applyFill="1" applyBorder="1"/>
    <xf numFmtId="0" fontId="3" fillId="3" borderId="5" xfId="0" applyFont="1" applyFill="1" applyBorder="1"/>
    <xf numFmtId="0" fontId="3" fillId="3" borderId="5" xfId="0" applyFont="1" applyFill="1" applyBorder="1" applyAlignment="1">
      <alignment horizontal="right"/>
    </xf>
    <xf numFmtId="164" fontId="3" fillId="3" borderId="5" xfId="0" applyNumberFormat="1" applyFont="1" applyFill="1" applyBorder="1"/>
    <xf numFmtId="0" fontId="3" fillId="2" borderId="6" xfId="0" applyFont="1" applyFill="1" applyBorder="1"/>
    <xf numFmtId="0" fontId="3" fillId="3" borderId="6" xfId="0" applyFont="1" applyFill="1" applyBorder="1"/>
    <xf numFmtId="164" fontId="3" fillId="3" borderId="6" xfId="0" applyNumberFormat="1" applyFont="1" applyFill="1" applyBorder="1"/>
    <xf numFmtId="0" fontId="3" fillId="0" borderId="7" xfId="0" applyFont="1" applyBorder="1"/>
    <xf numFmtId="0" fontId="5" fillId="0" borderId="7" xfId="0" applyFont="1" applyBorder="1"/>
    <xf numFmtId="0" fontId="5" fillId="0" borderId="5" xfId="0" applyFont="1" applyBorder="1"/>
    <xf numFmtId="164" fontId="5" fillId="0" borderId="5" xfId="0" applyNumberFormat="1" applyFont="1" applyBorder="1"/>
    <xf numFmtId="0" fontId="2" fillId="0" borderId="0" xfId="0" applyFont="1"/>
    <xf numFmtId="0" fontId="1" fillId="0" borderId="0" xfId="0" applyFont="1"/>
    <xf numFmtId="0" fontId="3" fillId="2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E1:E1000"/>
  <sheetViews>
    <sheetView showGridLines="0" workbookViewId="0"/>
  </sheetViews>
  <sheetFormatPr baseColWidth="10" defaultColWidth="11.1640625" defaultRowHeight="15" customHeight="1" x14ac:dyDescent="0.2"/>
  <cols>
    <col min="1" max="1" width="17.6640625" customWidth="1"/>
    <col min="2" max="2" width="17.33203125" customWidth="1"/>
    <col min="3" max="3" width="35" customWidth="1"/>
    <col min="4" max="26" width="10.5" customWidth="1"/>
  </cols>
  <sheetData>
    <row r="1" spans="5:5" ht="15.75" customHeight="1" x14ac:dyDescent="0.2"/>
    <row r="2" spans="5:5" ht="15.75" customHeight="1" x14ac:dyDescent="0.2"/>
    <row r="3" spans="5:5" ht="15.75" customHeight="1" x14ac:dyDescent="0.2"/>
    <row r="4" spans="5:5" ht="15.75" customHeight="1" x14ac:dyDescent="0.2"/>
    <row r="5" spans="5:5" ht="15.75" customHeight="1" x14ac:dyDescent="0.2"/>
    <row r="6" spans="5:5" ht="15.75" customHeight="1" x14ac:dyDescent="0.2"/>
    <row r="7" spans="5:5" ht="15.75" customHeight="1" x14ac:dyDescent="0.2"/>
    <row r="8" spans="5:5" ht="15.75" customHeight="1" x14ac:dyDescent="0.2"/>
    <row r="9" spans="5:5" ht="15.75" customHeight="1" x14ac:dyDescent="0.2">
      <c r="E9" s="1"/>
    </row>
    <row r="10" spans="5:5" ht="15.75" customHeight="1" x14ac:dyDescent="0.2"/>
    <row r="11" spans="5:5" ht="15.75" customHeight="1" x14ac:dyDescent="0.2"/>
    <row r="12" spans="5:5" ht="15.75" customHeight="1" x14ac:dyDescent="0.2"/>
    <row r="13" spans="5:5" ht="15.75" customHeight="1" x14ac:dyDescent="0.2"/>
    <row r="14" spans="5:5" ht="15.75" customHeight="1" x14ac:dyDescent="0.2"/>
    <row r="15" spans="5:5" ht="15.75" customHeight="1" x14ac:dyDescent="0.2"/>
    <row r="16" spans="5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1000"/>
  <sheetViews>
    <sheetView workbookViewId="0">
      <selection activeCell="B30" sqref="B30"/>
    </sheetView>
  </sheetViews>
  <sheetFormatPr baseColWidth="10" defaultColWidth="11.1640625" defaultRowHeight="15" customHeight="1" x14ac:dyDescent="0.2"/>
  <cols>
    <col min="1" max="1" width="6.83203125" customWidth="1"/>
    <col min="2" max="2" width="49.83203125" customWidth="1"/>
    <col min="3" max="3" width="8" customWidth="1"/>
    <col min="4" max="4" width="7.83203125" customWidth="1"/>
    <col min="5" max="5" width="20.1640625" customWidth="1"/>
    <col min="6" max="26" width="10.5" customWidth="1"/>
  </cols>
  <sheetData>
    <row r="1" spans="1:6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customHeight="1" x14ac:dyDescent="0.2">
      <c r="A2" s="2" t="s">
        <v>6</v>
      </c>
      <c r="B2" s="2" t="s">
        <v>7</v>
      </c>
      <c r="C2" s="2" t="s">
        <v>8</v>
      </c>
      <c r="D2" s="1">
        <v>33</v>
      </c>
      <c r="E2" s="2">
        <v>2500</v>
      </c>
      <c r="F2" s="2" t="s">
        <v>9</v>
      </c>
    </row>
    <row r="3" spans="1:6" ht="15.75" customHeight="1" x14ac:dyDescent="0.2">
      <c r="A3" s="2" t="s">
        <v>10</v>
      </c>
      <c r="B3" s="2" t="s">
        <v>11</v>
      </c>
      <c r="C3" s="2" t="s">
        <v>8</v>
      </c>
      <c r="D3" s="1">
        <v>4.2</v>
      </c>
      <c r="E3" s="2">
        <v>2712</v>
      </c>
      <c r="F3" s="2" t="s">
        <v>12</v>
      </c>
    </row>
    <row r="4" spans="1:6" ht="15.75" customHeight="1" x14ac:dyDescent="0.2">
      <c r="A4" s="2" t="s">
        <v>13</v>
      </c>
      <c r="B4" s="2" t="s">
        <v>14</v>
      </c>
      <c r="C4" s="2" t="s">
        <v>8</v>
      </c>
      <c r="D4" s="1">
        <v>4.2</v>
      </c>
      <c r="E4" s="2">
        <v>2712</v>
      </c>
      <c r="F4" s="2" t="s">
        <v>15</v>
      </c>
    </row>
    <row r="5" spans="1:6" ht="15.75" customHeight="1" x14ac:dyDescent="0.2">
      <c r="A5" s="2" t="s">
        <v>16</v>
      </c>
      <c r="B5" s="2" t="s">
        <v>17</v>
      </c>
      <c r="C5" s="2" t="s">
        <v>8</v>
      </c>
      <c r="D5" s="1">
        <v>2.2000000000000002</v>
      </c>
      <c r="E5" s="2">
        <v>8500</v>
      </c>
      <c r="F5" s="2" t="s">
        <v>9</v>
      </c>
    </row>
    <row r="6" spans="1:6" ht="15.75" customHeight="1" x14ac:dyDescent="0.2">
      <c r="A6" s="2" t="s">
        <v>18</v>
      </c>
      <c r="B6" s="2" t="s">
        <v>19</v>
      </c>
      <c r="C6" s="2" t="s">
        <v>8</v>
      </c>
      <c r="D6" s="1">
        <v>2.2000000000000002</v>
      </c>
      <c r="E6" s="2">
        <v>8500</v>
      </c>
      <c r="F6" s="2" t="s">
        <v>9</v>
      </c>
    </row>
    <row r="7" spans="1:6" ht="15.75" customHeight="1" x14ac:dyDescent="0.2">
      <c r="A7" s="2" t="s">
        <v>20</v>
      </c>
      <c r="B7" s="2" t="s">
        <v>21</v>
      </c>
      <c r="C7" s="2" t="s">
        <v>8</v>
      </c>
      <c r="D7" s="1">
        <v>2.2000000000000002</v>
      </c>
      <c r="E7" s="2">
        <v>8940</v>
      </c>
      <c r="F7" s="2" t="s">
        <v>9</v>
      </c>
    </row>
    <row r="8" spans="1:6" ht="15.75" customHeight="1" x14ac:dyDescent="0.2">
      <c r="A8" s="2" t="s">
        <v>22</v>
      </c>
      <c r="B8" s="2" t="s">
        <v>23</v>
      </c>
      <c r="C8" s="2" t="s">
        <v>8</v>
      </c>
      <c r="D8" s="1">
        <v>15</v>
      </c>
      <c r="E8" s="2">
        <v>25</v>
      </c>
      <c r="F8" s="2" t="s">
        <v>24</v>
      </c>
    </row>
    <row r="9" spans="1:6" ht="15.75" customHeight="1" x14ac:dyDescent="0.2">
      <c r="A9" s="2" t="s">
        <v>25</v>
      </c>
      <c r="B9" s="2" t="s">
        <v>26</v>
      </c>
      <c r="C9" s="2" t="s">
        <v>8</v>
      </c>
      <c r="D9" s="1">
        <v>1</v>
      </c>
      <c r="E9" s="2">
        <v>7850</v>
      </c>
      <c r="F9" s="2" t="s">
        <v>9</v>
      </c>
    </row>
    <row r="10" spans="1:6" ht="15.75" customHeight="1" x14ac:dyDescent="0.2">
      <c r="A10" s="2" t="s">
        <v>27</v>
      </c>
      <c r="B10" s="2" t="s">
        <v>28</v>
      </c>
      <c r="C10" s="2" t="s">
        <v>8</v>
      </c>
      <c r="D10" s="1">
        <v>6</v>
      </c>
      <c r="E10" s="2">
        <v>1738</v>
      </c>
      <c r="F10" s="2" t="s">
        <v>9</v>
      </c>
    </row>
    <row r="11" spans="1:6" ht="15.75" customHeight="1" x14ac:dyDescent="0.2">
      <c r="A11" s="2" t="s">
        <v>29</v>
      </c>
      <c r="B11" s="2" t="s">
        <v>30</v>
      </c>
      <c r="C11" s="2" t="s">
        <v>8</v>
      </c>
      <c r="D11" s="1">
        <v>2.2000000000000002</v>
      </c>
      <c r="E11" s="2">
        <v>8908</v>
      </c>
      <c r="F11" s="2" t="s">
        <v>9</v>
      </c>
    </row>
    <row r="12" spans="1:6" ht="15.75" customHeight="1" x14ac:dyDescent="0.2">
      <c r="A12" s="2" t="s">
        <v>31</v>
      </c>
      <c r="B12" s="2" t="s">
        <v>32</v>
      </c>
      <c r="C12" s="2" t="s">
        <v>8</v>
      </c>
      <c r="D12" s="1">
        <v>3.3</v>
      </c>
      <c r="E12" s="2">
        <v>1060</v>
      </c>
      <c r="F12" s="2" t="s">
        <v>33</v>
      </c>
    </row>
    <row r="13" spans="1:6" ht="15.75" customHeight="1" x14ac:dyDescent="0.2">
      <c r="A13" s="2" t="s">
        <v>34</v>
      </c>
      <c r="B13" s="2" t="s">
        <v>35</v>
      </c>
      <c r="C13" s="2" t="s">
        <v>8</v>
      </c>
      <c r="D13" s="1">
        <v>3.3</v>
      </c>
      <c r="E13" s="2">
        <v>1420</v>
      </c>
      <c r="F13" s="2" t="s">
        <v>36</v>
      </c>
    </row>
    <row r="14" spans="1:6" ht="15.75" customHeight="1" x14ac:dyDescent="0.2">
      <c r="A14" s="2" t="s">
        <v>37</v>
      </c>
      <c r="B14" s="2" t="s">
        <v>38</v>
      </c>
      <c r="C14" s="2" t="s">
        <v>8</v>
      </c>
      <c r="D14" s="1">
        <v>3.3</v>
      </c>
      <c r="E14" s="2">
        <v>1190</v>
      </c>
      <c r="F14" s="2" t="s">
        <v>39</v>
      </c>
    </row>
    <row r="15" spans="1:6" ht="15.75" customHeight="1" x14ac:dyDescent="0.2">
      <c r="A15" s="2" t="s">
        <v>40</v>
      </c>
      <c r="B15" s="2" t="s">
        <v>41</v>
      </c>
      <c r="C15" s="2" t="s">
        <v>8</v>
      </c>
      <c r="D15" s="1">
        <v>3.3</v>
      </c>
      <c r="E15" s="2">
        <v>2170</v>
      </c>
      <c r="F15" s="2" t="s">
        <v>42</v>
      </c>
    </row>
    <row r="16" spans="1:6" ht="15.75" customHeight="1" x14ac:dyDescent="0.2">
      <c r="A16" s="2" t="s">
        <v>43</v>
      </c>
      <c r="B16" s="2" t="s">
        <v>44</v>
      </c>
      <c r="C16" s="2" t="s">
        <v>8</v>
      </c>
      <c r="D16" s="1">
        <v>3.3</v>
      </c>
      <c r="E16" s="2">
        <v>1250</v>
      </c>
      <c r="F16" s="2" t="s">
        <v>45</v>
      </c>
    </row>
    <row r="17" spans="1:6" ht="15.75" customHeight="1" x14ac:dyDescent="0.2">
      <c r="A17" s="2" t="s">
        <v>46</v>
      </c>
      <c r="B17" s="2" t="s">
        <v>47</v>
      </c>
      <c r="C17" s="2" t="s">
        <v>8</v>
      </c>
      <c r="D17" s="1">
        <v>3.3</v>
      </c>
      <c r="E17" s="2">
        <v>1140</v>
      </c>
      <c r="F17" s="2" t="s">
        <v>48</v>
      </c>
    </row>
    <row r="18" spans="1:6" ht="15.75" customHeight="1" x14ac:dyDescent="0.2">
      <c r="A18" s="2" t="s">
        <v>49</v>
      </c>
      <c r="B18" s="2" t="s">
        <v>50</v>
      </c>
      <c r="C18" s="2" t="s">
        <v>8</v>
      </c>
      <c r="D18" s="1">
        <v>3.3</v>
      </c>
      <c r="E18" s="2">
        <v>1320</v>
      </c>
      <c r="F18" s="2" t="s">
        <v>9</v>
      </c>
    </row>
    <row r="19" spans="1:6" ht="15.75" customHeight="1" x14ac:dyDescent="0.2">
      <c r="A19" s="2" t="s">
        <v>51</v>
      </c>
      <c r="B19" s="2" t="s">
        <v>52</v>
      </c>
      <c r="C19" s="2" t="s">
        <v>8</v>
      </c>
      <c r="D19" s="1">
        <v>3.3</v>
      </c>
      <c r="E19" s="2">
        <v>1200</v>
      </c>
      <c r="F19" s="2" t="s">
        <v>9</v>
      </c>
    </row>
    <row r="20" spans="1:6" ht="15.75" customHeight="1" x14ac:dyDescent="0.2">
      <c r="A20" s="2" t="s">
        <v>53</v>
      </c>
      <c r="B20" s="2" t="s">
        <v>54</v>
      </c>
      <c r="C20" s="2" t="s">
        <v>8</v>
      </c>
      <c r="D20" s="1">
        <v>3.3</v>
      </c>
      <c r="E20" s="2">
        <v>950</v>
      </c>
      <c r="F20" s="2" t="s">
        <v>55</v>
      </c>
    </row>
    <row r="21" spans="1:6" ht="15.75" customHeight="1" x14ac:dyDescent="0.2">
      <c r="A21" s="2" t="s">
        <v>56</v>
      </c>
      <c r="B21" s="2" t="s">
        <v>57</v>
      </c>
      <c r="C21" s="2" t="s">
        <v>8</v>
      </c>
      <c r="D21" s="1">
        <v>3.3</v>
      </c>
      <c r="E21" s="2">
        <v>1420</v>
      </c>
      <c r="F21" s="2" t="s">
        <v>58</v>
      </c>
    </row>
    <row r="22" spans="1:6" ht="15.75" customHeight="1" x14ac:dyDescent="0.2">
      <c r="A22" s="2" t="s">
        <v>59</v>
      </c>
      <c r="B22" s="2" t="s">
        <v>60</v>
      </c>
      <c r="C22" s="2" t="s">
        <v>8</v>
      </c>
      <c r="D22" s="1">
        <v>3.3</v>
      </c>
      <c r="E22" s="2">
        <v>900</v>
      </c>
      <c r="F22" s="2" t="s">
        <v>9</v>
      </c>
    </row>
    <row r="23" spans="1:6" ht="15.75" customHeight="1" x14ac:dyDescent="0.2">
      <c r="A23" s="2" t="s">
        <v>61</v>
      </c>
      <c r="B23" s="2" t="s">
        <v>62</v>
      </c>
      <c r="C23" s="2" t="s">
        <v>8</v>
      </c>
      <c r="D23" s="1">
        <v>3.3</v>
      </c>
      <c r="E23" s="2">
        <v>1390</v>
      </c>
      <c r="F23" s="2" t="s">
        <v>63</v>
      </c>
    </row>
    <row r="24" spans="1:6" ht="15.75" customHeight="1" x14ac:dyDescent="0.2">
      <c r="A24" s="2" t="s">
        <v>64</v>
      </c>
      <c r="B24" s="2" t="s">
        <v>65</v>
      </c>
      <c r="C24" s="2" t="s">
        <v>8</v>
      </c>
      <c r="D24" s="1">
        <v>3.3</v>
      </c>
      <c r="E24" s="2">
        <v>1100</v>
      </c>
      <c r="F24" s="2" t="s">
        <v>9</v>
      </c>
    </row>
    <row r="25" spans="1:6" ht="15.75" customHeight="1" x14ac:dyDescent="0.2">
      <c r="A25" s="2" t="s">
        <v>66</v>
      </c>
      <c r="B25" s="2" t="s">
        <v>67</v>
      </c>
      <c r="C25" s="2" t="s">
        <v>8</v>
      </c>
      <c r="D25" s="1">
        <v>2.25</v>
      </c>
      <c r="E25" s="2">
        <v>7850</v>
      </c>
      <c r="F25" s="2" t="s">
        <v>68</v>
      </c>
    </row>
    <row r="26" spans="1:6" ht="15.75" customHeight="1" x14ac:dyDescent="0.2">
      <c r="A26" s="2" t="s">
        <v>69</v>
      </c>
      <c r="B26" s="2" t="s">
        <v>70</v>
      </c>
      <c r="C26" s="2" t="s">
        <v>8</v>
      </c>
      <c r="D26" s="1">
        <v>2.25</v>
      </c>
      <c r="E26" s="2">
        <v>7850</v>
      </c>
      <c r="F26" s="2" t="s">
        <v>71</v>
      </c>
    </row>
    <row r="27" spans="1:6" ht="15.75" customHeight="1" x14ac:dyDescent="0.2">
      <c r="A27" s="2" t="s">
        <v>72</v>
      </c>
      <c r="B27" s="2" t="s">
        <v>73</v>
      </c>
      <c r="C27" s="2" t="s">
        <v>8</v>
      </c>
      <c r="D27" s="1">
        <v>2.25</v>
      </c>
      <c r="E27" s="2">
        <v>7850</v>
      </c>
      <c r="F27" s="2" t="s">
        <v>9</v>
      </c>
    </row>
    <row r="28" spans="1:6" ht="15.75" customHeight="1" x14ac:dyDescent="0.2">
      <c r="A28" s="2" t="s">
        <v>74</v>
      </c>
      <c r="B28" s="2" t="s">
        <v>75</v>
      </c>
      <c r="C28" s="2" t="s">
        <v>8</v>
      </c>
      <c r="D28" s="1">
        <v>22</v>
      </c>
      <c r="E28" s="2">
        <v>4500</v>
      </c>
      <c r="F28" s="2" t="s">
        <v>76</v>
      </c>
    </row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1000"/>
  <sheetViews>
    <sheetView workbookViewId="0">
      <selection activeCell="A30" sqref="A30"/>
    </sheetView>
  </sheetViews>
  <sheetFormatPr baseColWidth="10" defaultColWidth="11.1640625" defaultRowHeight="15" customHeight="1" x14ac:dyDescent="0.2"/>
  <cols>
    <col min="1" max="1" width="6.83203125" customWidth="1"/>
    <col min="2" max="2" width="40.6640625" customWidth="1"/>
    <col min="3" max="3" width="8" customWidth="1"/>
    <col min="4" max="4" width="6.83203125" customWidth="1"/>
    <col min="5" max="26" width="10.5" customWidth="1"/>
  </cols>
  <sheetData>
    <row r="1" spans="1:5" ht="15.75" customHeight="1" x14ac:dyDescent="0.2">
      <c r="A1" s="2" t="s">
        <v>0</v>
      </c>
      <c r="B1" s="2" t="s">
        <v>77</v>
      </c>
      <c r="C1" s="2" t="s">
        <v>2</v>
      </c>
      <c r="D1" s="2" t="s">
        <v>3</v>
      </c>
      <c r="E1" s="2" t="s">
        <v>5</v>
      </c>
    </row>
    <row r="2" spans="1:5" ht="15.75" customHeight="1" x14ac:dyDescent="0.2">
      <c r="A2" s="2" t="s">
        <v>78</v>
      </c>
      <c r="B2" s="2" t="s">
        <v>79</v>
      </c>
      <c r="C2" s="2" t="s">
        <v>80</v>
      </c>
      <c r="D2" s="1">
        <v>0.75</v>
      </c>
    </row>
    <row r="3" spans="1:5" ht="15.75" customHeight="1" x14ac:dyDescent="0.2">
      <c r="A3" s="2" t="s">
        <v>81</v>
      </c>
      <c r="B3" s="2" t="s">
        <v>82</v>
      </c>
      <c r="C3" s="2" t="s">
        <v>83</v>
      </c>
      <c r="D3" s="1">
        <v>0.15</v>
      </c>
      <c r="E3" s="2" t="s">
        <v>84</v>
      </c>
    </row>
    <row r="4" spans="1:5" ht="15.75" customHeight="1" x14ac:dyDescent="0.2">
      <c r="A4" s="2" t="s">
        <v>85</v>
      </c>
      <c r="B4" s="2" t="s">
        <v>86</v>
      </c>
      <c r="C4" s="2" t="s">
        <v>80</v>
      </c>
      <c r="D4" s="1">
        <v>0.75</v>
      </c>
    </row>
    <row r="5" spans="1:5" ht="15.75" customHeight="1" x14ac:dyDescent="0.2">
      <c r="A5" s="2" t="s">
        <v>87</v>
      </c>
      <c r="B5" s="2" t="s">
        <v>88</v>
      </c>
      <c r="C5" s="2" t="s">
        <v>83</v>
      </c>
      <c r="D5" s="1">
        <v>0.38</v>
      </c>
      <c r="E5" s="2" t="s">
        <v>84</v>
      </c>
    </row>
    <row r="6" spans="1:5" ht="15.75" customHeight="1" x14ac:dyDescent="0.2">
      <c r="A6" s="2" t="s">
        <v>89</v>
      </c>
      <c r="B6" s="2" t="s">
        <v>90</v>
      </c>
      <c r="C6" s="2" t="s">
        <v>91</v>
      </c>
      <c r="D6" s="1">
        <v>0.7</v>
      </c>
      <c r="E6" s="2" t="s">
        <v>92</v>
      </c>
    </row>
    <row r="7" spans="1:5" ht="15.75" customHeight="1" x14ac:dyDescent="0.2">
      <c r="A7" s="2" t="s">
        <v>93</v>
      </c>
      <c r="B7" s="2" t="s">
        <v>94</v>
      </c>
      <c r="C7" s="2" t="s">
        <v>91</v>
      </c>
      <c r="D7" s="1">
        <v>0.35</v>
      </c>
    </row>
    <row r="8" spans="1:5" ht="15.75" customHeight="1" x14ac:dyDescent="0.2">
      <c r="A8" s="2" t="s">
        <v>95</v>
      </c>
      <c r="B8" s="2" t="s">
        <v>96</v>
      </c>
      <c r="C8" s="2" t="s">
        <v>97</v>
      </c>
      <c r="D8" s="1">
        <v>0.15</v>
      </c>
      <c r="E8" s="2" t="s">
        <v>98</v>
      </c>
    </row>
    <row r="9" spans="1:5" ht="15.75" customHeight="1" x14ac:dyDescent="0.2">
      <c r="A9" s="2" t="s">
        <v>99</v>
      </c>
      <c r="B9" s="2" t="s">
        <v>100</v>
      </c>
      <c r="C9" s="2" t="s">
        <v>97</v>
      </c>
      <c r="D9" s="1">
        <v>0.15</v>
      </c>
      <c r="E9" s="2" t="s">
        <v>98</v>
      </c>
    </row>
    <row r="10" spans="1:5" ht="15.75" customHeight="1" x14ac:dyDescent="0.2">
      <c r="A10" s="2" t="s">
        <v>101</v>
      </c>
      <c r="B10" s="2" t="s">
        <v>102</v>
      </c>
      <c r="C10" s="2" t="s">
        <v>97</v>
      </c>
      <c r="D10" s="1">
        <v>0.15</v>
      </c>
      <c r="E10" s="2" t="s">
        <v>98</v>
      </c>
    </row>
    <row r="11" spans="1:5" ht="15.75" customHeight="1" x14ac:dyDescent="0.2">
      <c r="A11" s="2" t="s">
        <v>103</v>
      </c>
      <c r="B11" s="2" t="s">
        <v>104</v>
      </c>
      <c r="C11" s="2" t="s">
        <v>105</v>
      </c>
      <c r="D11" s="1">
        <v>0.2</v>
      </c>
      <c r="E11" s="2" t="s">
        <v>106</v>
      </c>
    </row>
    <row r="12" spans="1:5" ht="15.75" customHeight="1" x14ac:dyDescent="0.2">
      <c r="A12" s="2" t="s">
        <v>107</v>
      </c>
      <c r="B12" s="2" t="s">
        <v>108</v>
      </c>
      <c r="C12" s="2" t="s">
        <v>97</v>
      </c>
      <c r="D12" s="1">
        <v>0.02</v>
      </c>
      <c r="E12" s="2" t="s">
        <v>109</v>
      </c>
    </row>
    <row r="13" spans="1:5" ht="15.75" customHeight="1" x14ac:dyDescent="0.2">
      <c r="A13" s="2" t="s">
        <v>110</v>
      </c>
      <c r="B13" s="2" t="s">
        <v>111</v>
      </c>
      <c r="C13" s="2" t="s">
        <v>83</v>
      </c>
      <c r="D13" s="1">
        <v>0.1</v>
      </c>
      <c r="E13" s="2" t="s">
        <v>112</v>
      </c>
    </row>
    <row r="14" spans="1:5" ht="15.75" customHeight="1" x14ac:dyDescent="0.2">
      <c r="A14" s="2" t="s">
        <v>113</v>
      </c>
      <c r="B14" s="2" t="s">
        <v>114</v>
      </c>
      <c r="C14" s="2" t="s">
        <v>83</v>
      </c>
      <c r="D14" s="1">
        <v>0.01</v>
      </c>
    </row>
    <row r="15" spans="1:5" ht="15.75" customHeight="1" x14ac:dyDescent="0.2">
      <c r="A15" s="2" t="s">
        <v>115</v>
      </c>
      <c r="B15" s="2" t="s">
        <v>116</v>
      </c>
      <c r="C15" s="2" t="s">
        <v>105</v>
      </c>
      <c r="D15" s="1">
        <v>0.04</v>
      </c>
      <c r="E15" s="2" t="s">
        <v>117</v>
      </c>
    </row>
    <row r="16" spans="1:5" ht="15.75" customHeight="1" x14ac:dyDescent="0.2">
      <c r="A16" s="2" t="s">
        <v>118</v>
      </c>
      <c r="B16" s="2" t="s">
        <v>119</v>
      </c>
      <c r="C16" s="2" t="s">
        <v>83</v>
      </c>
      <c r="D16" s="1">
        <v>0.1</v>
      </c>
      <c r="E16" s="2" t="s">
        <v>120</v>
      </c>
    </row>
    <row r="17" spans="1:5" ht="15.75" customHeight="1" x14ac:dyDescent="0.2">
      <c r="A17" s="2" t="s">
        <v>121</v>
      </c>
      <c r="B17" s="2" t="s">
        <v>122</v>
      </c>
      <c r="C17" s="2" t="s">
        <v>123</v>
      </c>
      <c r="D17" s="1">
        <v>1.4</v>
      </c>
    </row>
    <row r="18" spans="1:5" ht="15.75" customHeight="1" x14ac:dyDescent="0.2">
      <c r="A18" s="2" t="s">
        <v>124</v>
      </c>
      <c r="B18" s="2" t="s">
        <v>125</v>
      </c>
      <c r="C18" s="2" t="s">
        <v>123</v>
      </c>
      <c r="D18" s="1">
        <v>0.35</v>
      </c>
    </row>
    <row r="19" spans="1:5" ht="15.75" customHeight="1" x14ac:dyDescent="0.2">
      <c r="A19" s="2" t="s">
        <v>126</v>
      </c>
      <c r="B19" s="2" t="s">
        <v>127</v>
      </c>
      <c r="C19" s="2" t="s">
        <v>123</v>
      </c>
      <c r="D19" s="1">
        <v>0.7</v>
      </c>
    </row>
    <row r="20" spans="1:5" ht="15.75" customHeight="1" x14ac:dyDescent="0.2">
      <c r="A20" s="2" t="s">
        <v>128</v>
      </c>
      <c r="B20" s="2" t="s">
        <v>129</v>
      </c>
      <c r="C20" s="2" t="s">
        <v>123</v>
      </c>
      <c r="D20" s="1">
        <v>1.05</v>
      </c>
    </row>
    <row r="21" spans="1:5" ht="15.75" customHeight="1" x14ac:dyDescent="0.2">
      <c r="A21" s="2" t="s">
        <v>130</v>
      </c>
      <c r="B21" s="2" t="s">
        <v>131</v>
      </c>
      <c r="C21" s="2" t="s">
        <v>83</v>
      </c>
      <c r="D21" s="1">
        <v>0.1</v>
      </c>
    </row>
    <row r="22" spans="1:5" ht="15.75" customHeight="1" x14ac:dyDescent="0.2">
      <c r="A22" s="2" t="s">
        <v>132</v>
      </c>
      <c r="B22" s="2" t="s">
        <v>133</v>
      </c>
      <c r="C22" s="2" t="s">
        <v>91</v>
      </c>
      <c r="D22" s="1">
        <v>0.35</v>
      </c>
      <c r="E22" s="2" t="s">
        <v>134</v>
      </c>
    </row>
    <row r="23" spans="1:5" ht="15.75" customHeight="1" x14ac:dyDescent="0.2">
      <c r="A23" s="2" t="s">
        <v>135</v>
      </c>
      <c r="B23" s="2" t="s">
        <v>136</v>
      </c>
      <c r="C23" s="2" t="s">
        <v>83</v>
      </c>
      <c r="D23" s="1">
        <v>0.4</v>
      </c>
    </row>
    <row r="24" spans="1:5" ht="15.75" customHeight="1" x14ac:dyDescent="0.2">
      <c r="A24" s="2" t="s">
        <v>137</v>
      </c>
      <c r="B24" s="2" t="s">
        <v>138</v>
      </c>
      <c r="C24" s="2" t="s">
        <v>91</v>
      </c>
      <c r="D24" s="1">
        <v>0.35</v>
      </c>
    </row>
    <row r="25" spans="1:5" ht="15.75" customHeight="1" x14ac:dyDescent="0.2">
      <c r="A25" s="2" t="s">
        <v>139</v>
      </c>
      <c r="B25" s="2" t="s">
        <v>140</v>
      </c>
      <c r="C25" s="2" t="s">
        <v>83</v>
      </c>
      <c r="D25" s="1">
        <v>0.1</v>
      </c>
      <c r="E25" s="2" t="s">
        <v>141</v>
      </c>
    </row>
    <row r="26" spans="1:5" ht="15.75" customHeight="1" x14ac:dyDescent="0.2">
      <c r="A26" s="2" t="s">
        <v>142</v>
      </c>
      <c r="B26" s="2" t="s">
        <v>143</v>
      </c>
      <c r="C26" s="2" t="s">
        <v>83</v>
      </c>
      <c r="D26" s="1">
        <v>0.1</v>
      </c>
      <c r="E26" s="2" t="s">
        <v>141</v>
      </c>
    </row>
    <row r="27" spans="1:5" ht="15.75" customHeight="1" x14ac:dyDescent="0.2">
      <c r="A27" s="2" t="s">
        <v>144</v>
      </c>
      <c r="B27" s="2" t="s">
        <v>145</v>
      </c>
      <c r="C27" s="2" t="s">
        <v>83</v>
      </c>
      <c r="D27" s="1">
        <v>0.01</v>
      </c>
    </row>
    <row r="28" spans="1:5" ht="15.75" customHeight="1" x14ac:dyDescent="0.2">
      <c r="A28" s="2" t="s">
        <v>146</v>
      </c>
      <c r="B28" s="2" t="s">
        <v>147</v>
      </c>
      <c r="C28" s="2" t="s">
        <v>83</v>
      </c>
      <c r="D28" s="1">
        <v>0.15</v>
      </c>
    </row>
    <row r="29" spans="1:5" ht="15.75" customHeight="1" x14ac:dyDescent="0.2">
      <c r="A29" s="17" t="s">
        <v>157</v>
      </c>
      <c r="B29" s="17" t="s">
        <v>159</v>
      </c>
      <c r="C29" s="17" t="s">
        <v>80</v>
      </c>
      <c r="D29" s="1">
        <v>0.25</v>
      </c>
    </row>
    <row r="30" spans="1:5" ht="15.75" customHeight="1" x14ac:dyDescent="0.2">
      <c r="A30" s="17" t="s">
        <v>158</v>
      </c>
      <c r="B30" s="17" t="s">
        <v>160</v>
      </c>
      <c r="C30" s="17" t="s">
        <v>83</v>
      </c>
      <c r="D30" s="1">
        <v>0.2</v>
      </c>
      <c r="E30" s="18" t="s">
        <v>161</v>
      </c>
    </row>
    <row r="31" spans="1:5" ht="15.75" customHeight="1" x14ac:dyDescent="0.2"/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1000"/>
  <sheetViews>
    <sheetView showGridLines="0" tabSelected="1" workbookViewId="0">
      <selection activeCell="E29" sqref="E29"/>
    </sheetView>
  </sheetViews>
  <sheetFormatPr baseColWidth="10" defaultColWidth="11.1640625" defaultRowHeight="15" customHeight="1" x14ac:dyDescent="0.2"/>
  <cols>
    <col min="1" max="1" width="11" customWidth="1"/>
    <col min="2" max="2" width="48.5" customWidth="1"/>
    <col min="3" max="3" width="8" customWidth="1"/>
    <col min="4" max="4" width="12" customWidth="1"/>
    <col min="5" max="5" width="17.1640625" customWidth="1"/>
    <col min="6" max="6" width="18.33203125" customWidth="1"/>
    <col min="7" max="7" width="10.1640625" customWidth="1"/>
    <col min="8" max="26" width="10.5" customWidth="1"/>
  </cols>
  <sheetData>
    <row r="1" spans="1:7" ht="15.75" customHeight="1" x14ac:dyDescent="0.2">
      <c r="A1" s="2" t="s">
        <v>148</v>
      </c>
      <c r="B1" s="3" t="s">
        <v>149</v>
      </c>
    </row>
    <row r="2" spans="1:7" ht="15.75" customHeight="1" x14ac:dyDescent="0.25">
      <c r="A2" s="2" t="s">
        <v>150</v>
      </c>
      <c r="B2" s="4">
        <f>G10+G19</f>
        <v>6.2149599999999996</v>
      </c>
    </row>
    <row r="3" spans="1:7" ht="15.75" customHeight="1" x14ac:dyDescent="0.2"/>
    <row r="4" spans="1:7" ht="15.75" customHeight="1" x14ac:dyDescent="0.2"/>
    <row r="5" spans="1:7" ht="15.75" customHeight="1" x14ac:dyDescent="0.3">
      <c r="A5" s="22" t="s">
        <v>151</v>
      </c>
      <c r="B5" s="20"/>
      <c r="C5" s="20"/>
      <c r="D5" s="20"/>
      <c r="E5" s="20"/>
      <c r="F5" s="20"/>
      <c r="G5" s="21"/>
    </row>
    <row r="6" spans="1:7" ht="15.75" customHeight="1" x14ac:dyDescent="0.2">
      <c r="A6" s="5" t="s">
        <v>0</v>
      </c>
      <c r="B6" s="5" t="s">
        <v>1</v>
      </c>
      <c r="C6" s="5" t="s">
        <v>2</v>
      </c>
      <c r="D6" s="5" t="s">
        <v>152</v>
      </c>
      <c r="E6" s="5" t="s">
        <v>153</v>
      </c>
      <c r="F6" s="5" t="s">
        <v>4</v>
      </c>
      <c r="G6" s="5" t="s">
        <v>3</v>
      </c>
    </row>
    <row r="7" spans="1:7" ht="15.75" customHeight="1" x14ac:dyDescent="0.2">
      <c r="A7" s="6" t="s">
        <v>6</v>
      </c>
      <c r="B7" s="7" t="str">
        <f>IFERROR(VLOOKUP('BOM-Exemplo'!A7,Materiais!A:E,2,0),"")</f>
        <v>Composto de matriz metálica de alumínio (por dimensões)</v>
      </c>
      <c r="C7" s="8" t="str">
        <f>IFERROR(VLOOKUP('BOM-Exemplo'!A7,Materiais!A:E,3,0),"")</f>
        <v>kg</v>
      </c>
      <c r="D7" s="6">
        <v>10000</v>
      </c>
      <c r="E7" s="6">
        <v>4</v>
      </c>
      <c r="F7" s="7">
        <f>IFERROR(VLOOKUP('BOM-Exemplo'!A7,Materiais!A:E,5,0),0)</f>
        <v>2500</v>
      </c>
      <c r="G7" s="9">
        <f>IFERROR(VLOOKUP('BOM-Exemplo'!A7,Materiais!A:E,4,0),0)*D7*E7*F7/1000000000</f>
        <v>3.3</v>
      </c>
    </row>
    <row r="8" spans="1:7" ht="15.75" customHeight="1" x14ac:dyDescent="0.2">
      <c r="A8" s="6" t="s">
        <v>18</v>
      </c>
      <c r="B8" s="7" t="str">
        <f>IFERROR(VLOOKUP('BOM-Exemplo'!A8,Materiais!A:D,2,0),"")</f>
        <v>Bronze (por Dimensões)</v>
      </c>
      <c r="C8" s="8" t="str">
        <f>IFERROR(VLOOKUP('BOM-Exemplo'!A8,Materiais!A:D,3,0),"")</f>
        <v>kg</v>
      </c>
      <c r="D8" s="6">
        <v>400</v>
      </c>
      <c r="E8" s="6">
        <v>2</v>
      </c>
      <c r="F8" s="7">
        <f>IFERROR(VLOOKUP('BOM-Exemplo'!A8,Materiais!A:E,5,0),0)</f>
        <v>8500</v>
      </c>
      <c r="G8" s="9">
        <f>IFERROR(VLOOKUP('BOM-Exemplo'!A8,Materiais!A:E,4,0),0)*D8*E8*F8/1000000000</f>
        <v>1.4960000000000001E-2</v>
      </c>
    </row>
    <row r="9" spans="1:7" ht="15.75" customHeight="1" x14ac:dyDescent="0.2">
      <c r="A9" s="6"/>
      <c r="B9" s="7" t="str">
        <f>IFERROR(VLOOKUP('BOM-Exemplo'!A9,Materiais!A:D,2,0),"")</f>
        <v/>
      </c>
      <c r="C9" s="8" t="str">
        <f>IFERROR(VLOOKUP('BOM-Exemplo'!A9,Materiais!A:D,3,0),"")</f>
        <v/>
      </c>
      <c r="D9" s="10"/>
      <c r="E9" s="10"/>
      <c r="F9" s="11"/>
      <c r="G9" s="12">
        <f>IFERROR(VLOOKUP('BOM-Exemplo'!A9,Materiais!A:D,4,0),0)*D9</f>
        <v>0</v>
      </c>
    </row>
    <row r="10" spans="1:7" ht="15.75" customHeight="1" x14ac:dyDescent="0.25">
      <c r="D10" s="13"/>
      <c r="E10" s="14"/>
      <c r="F10" s="15" t="s">
        <v>154</v>
      </c>
      <c r="G10" s="16">
        <f>SUM(G7:G9)</f>
        <v>3.3149599999999997</v>
      </c>
    </row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3">
      <c r="A14" s="22" t="s">
        <v>155</v>
      </c>
      <c r="B14" s="20"/>
      <c r="C14" s="20"/>
      <c r="D14" s="20"/>
      <c r="E14" s="20"/>
      <c r="F14" s="20"/>
      <c r="G14" s="21"/>
    </row>
    <row r="15" spans="1:7" ht="15.75" customHeight="1" x14ac:dyDescent="0.2">
      <c r="A15" s="5" t="s">
        <v>0</v>
      </c>
      <c r="B15" s="5" t="s">
        <v>5</v>
      </c>
      <c r="C15" s="5" t="s">
        <v>2</v>
      </c>
      <c r="D15" s="23" t="s">
        <v>156</v>
      </c>
      <c r="E15" s="20"/>
      <c r="F15" s="21"/>
      <c r="G15" s="5" t="s">
        <v>3</v>
      </c>
    </row>
    <row r="16" spans="1:7" ht="15.75" customHeight="1" x14ac:dyDescent="0.2">
      <c r="A16" s="6" t="s">
        <v>81</v>
      </c>
      <c r="B16" s="7" t="str">
        <f>IFERROR(VLOOKUP(A16,Processos!A:D,2,0),"")</f>
        <v>Corte de Tubo</v>
      </c>
      <c r="C16" s="8" t="str">
        <f>IFERROR(VLOOKUP(A16,Processos!A:D,3,0),"")</f>
        <v>cm</v>
      </c>
      <c r="D16" s="19">
        <v>10</v>
      </c>
      <c r="E16" s="20"/>
      <c r="F16" s="21"/>
      <c r="G16" s="9">
        <f>IFERROR(VLOOKUP(A16,Processos!A:D,4,0),0)*D16</f>
        <v>1.5</v>
      </c>
    </row>
    <row r="17" spans="1:7" ht="15.75" customHeight="1" x14ac:dyDescent="0.2">
      <c r="A17" s="6" t="s">
        <v>89</v>
      </c>
      <c r="B17" s="7" t="str">
        <f>IFERROR(VLOOKUP(A17,Processos!A:D,2,0),"")</f>
        <v>Furo perfurado &lt; 50,8 mm de diâmetro.</v>
      </c>
      <c r="C17" s="8" t="str">
        <f>IFERROR(VLOOKUP(A17,Processos!A:D,3,0),"")</f>
        <v>furo</v>
      </c>
      <c r="D17" s="19">
        <v>2</v>
      </c>
      <c r="E17" s="20"/>
      <c r="F17" s="21"/>
      <c r="G17" s="9">
        <f>IFERROR(VLOOKUP(A17,Processos!A:D,4,0),0)*D17</f>
        <v>1.4</v>
      </c>
    </row>
    <row r="18" spans="1:7" ht="15.75" customHeight="1" x14ac:dyDescent="0.2">
      <c r="A18" s="6"/>
      <c r="B18" s="7"/>
      <c r="C18" s="8"/>
      <c r="D18" s="19"/>
      <c r="E18" s="20"/>
      <c r="F18" s="21"/>
      <c r="G18" s="9">
        <f>IFERROR(VLOOKUP(A18,Processos!A:D,4,0),0)*D18</f>
        <v>0</v>
      </c>
    </row>
    <row r="19" spans="1:7" ht="15.75" customHeight="1" x14ac:dyDescent="0.25">
      <c r="D19" s="13"/>
      <c r="E19" s="14"/>
      <c r="F19" s="15" t="s">
        <v>154</v>
      </c>
      <c r="G19" s="16">
        <f>SUM(G16:G18)</f>
        <v>2.9</v>
      </c>
    </row>
    <row r="20" spans="1:7" ht="15.75" customHeight="1" x14ac:dyDescent="0.2"/>
    <row r="21" spans="1:7" ht="15.75" customHeight="1" x14ac:dyDescent="0.2"/>
    <row r="22" spans="1:7" ht="15.75" customHeight="1" x14ac:dyDescent="0.2"/>
    <row r="23" spans="1:7" ht="15.75" customHeight="1" x14ac:dyDescent="0.2"/>
    <row r="24" spans="1:7" ht="15.75" customHeight="1" x14ac:dyDescent="0.2"/>
    <row r="25" spans="1:7" ht="15.75" customHeight="1" x14ac:dyDescent="0.2"/>
    <row r="26" spans="1:7" ht="15.75" customHeight="1" x14ac:dyDescent="0.2"/>
    <row r="27" spans="1:7" ht="15.75" customHeight="1" x14ac:dyDescent="0.2"/>
    <row r="28" spans="1:7" ht="15.75" customHeight="1" x14ac:dyDescent="0.2"/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D18:F18"/>
    <mergeCell ref="A5:G5"/>
    <mergeCell ref="A14:G14"/>
    <mergeCell ref="D15:F15"/>
    <mergeCell ref="D16:F16"/>
    <mergeCell ref="D17:F17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300-000000000000}">
          <x14:formula1>
            <xm:f>Materiais!$A$2:$A$28</xm:f>
          </x14:formula1>
          <xm:sqref>A7:A9</xm:sqref>
        </x14:dataValidation>
        <x14:dataValidation type="list" allowBlank="1" showErrorMessage="1" xr:uid="{00000000-0002-0000-0300-000001000000}">
          <x14:formula1>
            <xm:f>Processos!$A$2:$A30</xm:f>
          </x14:formula1>
          <xm:sqref>A16:A18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Resumo</vt:lpstr>
      <vt:lpstr>Materiais</vt:lpstr>
      <vt:lpstr>Processos</vt:lpstr>
      <vt:lpstr>BOM-Exemplo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Yoshikawa</dc:creator>
  <cp:lastModifiedBy>Bruno Yoshikawa</cp:lastModifiedBy>
  <dcterms:created xsi:type="dcterms:W3CDTF">2023-06-11T20:12:05Z</dcterms:created>
  <dcterms:modified xsi:type="dcterms:W3CDTF">2023-08-10T17:02:47Z</dcterms:modified>
</cp:coreProperties>
</file>